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135" yWindow="150" windowWidth="10170" windowHeight="7995"/>
  </bookViews>
  <sheets>
    <sheet name="Irrigat 120" sheetId="1" r:id="rId1"/>
    <sheet name="Irrigat 80" sheetId="4" r:id="rId2"/>
  </sheets>
  <definedNames>
    <definedName name="_xlnm.Print_Area" localSheetId="0">'Irrigat 120'!$A$1:$P$27</definedName>
    <definedName name="_xlnm.Print_Area" localSheetId="1">'Irrigat 80'!$A$1:$O$26</definedName>
  </definedNames>
  <calcPr calcId="125725" concurrentCalc="0"/>
</workbook>
</file>

<file path=xl/calcChain.xml><?xml version="1.0" encoding="utf-8"?>
<calcChain xmlns="http://schemas.openxmlformats.org/spreadsheetml/2006/main">
  <c r="D21" i="1"/>
  <c r="D15"/>
  <c r="E21"/>
  <c r="E15"/>
  <c r="F21"/>
  <c r="F15"/>
  <c r="G21"/>
  <c r="G15"/>
  <c r="H21"/>
  <c r="H15"/>
  <c r="I21"/>
  <c r="I15"/>
  <c r="J21"/>
  <c r="J15"/>
  <c r="K21"/>
  <c r="K15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L21"/>
  <c r="L15"/>
  <c r="L22"/>
  <c r="L23"/>
  <c r="M21"/>
  <c r="M15"/>
  <c r="M23"/>
  <c r="N21"/>
  <c r="N15"/>
  <c r="N23"/>
  <c r="O21"/>
  <c r="O15"/>
  <c r="O23"/>
  <c r="L24"/>
  <c r="M24"/>
  <c r="N24"/>
  <c r="O24"/>
  <c r="L25"/>
  <c r="M25"/>
  <c r="N25"/>
  <c r="O25"/>
  <c r="L26"/>
  <c r="M26"/>
  <c r="N26"/>
  <c r="O26"/>
  <c r="L27"/>
  <c r="M27"/>
  <c r="N27"/>
  <c r="O27"/>
  <c r="M22"/>
  <c r="N22"/>
  <c r="O22"/>
  <c r="B7"/>
  <c r="N20" i="4"/>
  <c r="D20"/>
  <c r="D14"/>
  <c r="D26"/>
  <c r="H20"/>
  <c r="H14"/>
  <c r="H26"/>
  <c r="I20"/>
  <c r="J20"/>
  <c r="J14"/>
  <c r="J26"/>
  <c r="K20"/>
  <c r="L20"/>
  <c r="L14"/>
  <c r="B7"/>
  <c r="M20"/>
  <c r="N14"/>
  <c r="N26"/>
  <c r="O20"/>
  <c r="G20"/>
  <c r="G14"/>
  <c r="G24"/>
  <c r="F20"/>
  <c r="E20"/>
  <c r="E14"/>
  <c r="E24"/>
  <c r="I14"/>
  <c r="I24"/>
  <c r="K14"/>
  <c r="K24"/>
  <c r="M14"/>
  <c r="M24"/>
  <c r="O14"/>
  <c r="O26"/>
  <c r="F14"/>
  <c r="F26"/>
  <c r="D21"/>
  <c r="D23"/>
  <c r="D25"/>
  <c r="O21"/>
  <c r="M21"/>
  <c r="K21"/>
  <c r="I21"/>
  <c r="G21"/>
  <c r="E21"/>
  <c r="N22"/>
  <c r="L22"/>
  <c r="J22"/>
  <c r="H22"/>
  <c r="F22"/>
  <c r="O23"/>
  <c r="M23"/>
  <c r="K23"/>
  <c r="I23"/>
  <c r="G23"/>
  <c r="E23"/>
  <c r="N24"/>
  <c r="L24"/>
  <c r="J24"/>
  <c r="H24"/>
  <c r="F24"/>
  <c r="O25"/>
  <c r="M25"/>
  <c r="K25"/>
  <c r="I25"/>
  <c r="G25"/>
  <c r="E25"/>
  <c r="M26"/>
  <c r="K26"/>
  <c r="I26"/>
  <c r="G26"/>
  <c r="E26"/>
  <c r="D22"/>
  <c r="D24"/>
  <c r="N21"/>
  <c r="L21"/>
  <c r="J21"/>
  <c r="H21"/>
  <c r="F21"/>
  <c r="O22"/>
  <c r="M22"/>
  <c r="K22"/>
  <c r="I22"/>
  <c r="G22"/>
  <c r="E22"/>
  <c r="N23"/>
  <c r="L23"/>
  <c r="J23"/>
  <c r="H23"/>
  <c r="F23"/>
  <c r="O24"/>
  <c r="N25"/>
  <c r="L25"/>
  <c r="J25"/>
  <c r="H25"/>
  <c r="F25"/>
  <c r="L26"/>
</calcChain>
</file>

<file path=xl/sharedStrings.xml><?xml version="1.0" encoding="utf-8"?>
<sst xmlns="http://schemas.openxmlformats.org/spreadsheetml/2006/main" count="62" uniqueCount="36">
  <si>
    <t>MARCA/MODELO</t>
  </si>
  <si>
    <t>BOCAL (mm)</t>
  </si>
  <si>
    <t>PRESSÃO (mca)</t>
  </si>
  <si>
    <t>VAZÃO (m³/hora)</t>
  </si>
  <si>
    <t>RAIO DE ALCANCE (m)</t>
  </si>
  <si>
    <t>ASPERSOR CANHÃO SIME Ø 1.1/2" MOD. HIDRA</t>
  </si>
  <si>
    <t>ESPAÇAMENTO RECOMENDADO (m)</t>
  </si>
  <si>
    <t>VELOCIDADE DE RECOLHIMENTO (m/h)</t>
  </si>
  <si>
    <t>TUBO PEAD DIÂMETRO EXT. 50mm</t>
  </si>
  <si>
    <t>PN8</t>
  </si>
  <si>
    <t>120 m</t>
  </si>
  <si>
    <t>PRESSÃO DE ENTRADA NO CARRETEL (mca)</t>
  </si>
  <si>
    <t>LÂMINA BRUTA APLICADA POR FAIXA (mm)</t>
  </si>
  <si>
    <t>FAIXA IRRIGADA (m²)</t>
  </si>
  <si>
    <t>ASPERSOR                                                                         CANHÃO</t>
  </si>
  <si>
    <t>TEMPO DE IRRIGAÇÃO NA FAIXA 120m (horas)</t>
  </si>
  <si>
    <t xml:space="preserve">CARRETEL IRRIGAT 120  </t>
  </si>
  <si>
    <t>Tubo PE Ø 50mm x 120 metros</t>
  </si>
  <si>
    <t>CARRETEL IRRIGATINHO 80</t>
  </si>
  <si>
    <t>Tubo PE Ø 50mm x 80 metros</t>
  </si>
  <si>
    <t>ASPERSOR CANHÃO SIME Ø 1.1/4" MOD. JOLLY</t>
  </si>
  <si>
    <t>80 m</t>
  </si>
  <si>
    <t>TEMPO DE IRRIGAÇÃO NA FAIXA 80m (horas)</t>
  </si>
  <si>
    <t>Peso sem água:</t>
  </si>
  <si>
    <t>Peso com água:</t>
  </si>
  <si>
    <t>kg</t>
  </si>
  <si>
    <t>m</t>
  </si>
  <si>
    <t>C: 2.35 x L: 1.10 x A: 1.35</t>
  </si>
  <si>
    <t>C: 2.20 x L: 1.00 x A: 1.10</t>
  </si>
  <si>
    <t>Dimensões Carretel:</t>
  </si>
  <si>
    <t>Dimensões Carro Aspersor:</t>
  </si>
  <si>
    <t xml:space="preserve">C: 2.00 x L: 1.20 a 2.65 x A: até 1.80 </t>
  </si>
  <si>
    <t>C: 1.55 x L: 1.13 a 1.95 x A: 0.8</t>
  </si>
  <si>
    <t>Área usual irrigada por faixa:</t>
  </si>
  <si>
    <t>ha</t>
  </si>
  <si>
    <t>Rendimento Aspersor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</si>
</sst>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>
      <alignment horizontal="right"/>
    </xf>
    <xf numFmtId="2" fontId="0" fillId="0" borderId="0" xfId="0" applyNumberFormat="1"/>
    <xf numFmtId="20" fontId="0" fillId="0" borderId="0" xfId="0" applyNumberFormat="1"/>
    <xf numFmtId="0" fontId="3" fillId="2" borderId="0" xfId="0" applyFont="1" applyFill="1" applyAlignment="1">
      <alignment horizontal="center" vertical="center"/>
    </xf>
    <xf numFmtId="10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R28"/>
  <sheetViews>
    <sheetView tabSelected="1" view="pageBreakPreview" zoomScale="60" zoomScaleNormal="75" workbookViewId="0">
      <selection activeCell="B5" sqref="B5"/>
    </sheetView>
  </sheetViews>
  <sheetFormatPr defaultRowHeight="15"/>
  <cols>
    <col min="1" max="1" width="50.140625" customWidth="1"/>
    <col min="2" max="2" width="33.7109375" customWidth="1"/>
    <col min="3" max="3" width="20.5703125" customWidth="1"/>
    <col min="12" max="15" width="9.140625" customWidth="1"/>
    <col min="16" max="16" width="9.140625" hidden="1" customWidth="1"/>
    <col min="17" max="17" width="0" hidden="1" customWidth="1"/>
    <col min="18" max="18" width="7.42578125" hidden="1" customWidth="1"/>
  </cols>
  <sheetData>
    <row r="1" spans="1:18" ht="18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>
      <c r="A2" t="s">
        <v>17</v>
      </c>
    </row>
    <row r="3" spans="1:18">
      <c r="A3" t="s">
        <v>29</v>
      </c>
      <c r="B3" s="4" t="s">
        <v>27</v>
      </c>
      <c r="C3" t="s">
        <v>26</v>
      </c>
    </row>
    <row r="4" spans="1:18">
      <c r="A4" t="s">
        <v>30</v>
      </c>
      <c r="B4" s="4" t="s">
        <v>31</v>
      </c>
      <c r="C4" t="s">
        <v>26</v>
      </c>
    </row>
    <row r="5" spans="1:18">
      <c r="A5" t="s">
        <v>23</v>
      </c>
      <c r="B5">
        <v>260</v>
      </c>
      <c r="C5" t="s">
        <v>25</v>
      </c>
    </row>
    <row r="6" spans="1:18">
      <c r="A6" t="s">
        <v>24</v>
      </c>
      <c r="B6">
        <v>400</v>
      </c>
      <c r="C6" t="s">
        <v>25</v>
      </c>
    </row>
    <row r="7" spans="1:18">
      <c r="A7" t="s">
        <v>33</v>
      </c>
      <c r="B7" s="5">
        <f>M15/10000</f>
        <v>0.59354399999999996</v>
      </c>
      <c r="C7" t="s">
        <v>34</v>
      </c>
    </row>
    <row r="9" spans="1:18" ht="15.75" thickBot="1"/>
    <row r="10" spans="1:18" ht="15" customHeight="1" thickTop="1" thickBot="1">
      <c r="A10" s="60" t="s">
        <v>14</v>
      </c>
      <c r="B10" s="53" t="s">
        <v>0</v>
      </c>
      <c r="C10" s="52"/>
      <c r="D10" s="53" t="s">
        <v>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R10" s="7" t="s">
        <v>35</v>
      </c>
    </row>
    <row r="11" spans="1:18" ht="16.5" thickTop="1" thickBot="1">
      <c r="A11" s="61"/>
      <c r="B11" s="53" t="s">
        <v>1</v>
      </c>
      <c r="C11" s="52"/>
      <c r="D11" s="53">
        <v>12</v>
      </c>
      <c r="E11" s="51"/>
      <c r="F11" s="51"/>
      <c r="G11" s="52"/>
      <c r="H11" s="53">
        <v>14</v>
      </c>
      <c r="I11" s="51"/>
      <c r="J11" s="51"/>
      <c r="K11" s="52"/>
      <c r="L11" s="53">
        <v>16</v>
      </c>
      <c r="M11" s="51"/>
      <c r="N11" s="51"/>
      <c r="O11" s="52"/>
      <c r="R11" s="8">
        <v>0.82</v>
      </c>
    </row>
    <row r="12" spans="1:18" ht="16.5" thickTop="1" thickBot="1">
      <c r="A12" s="61"/>
      <c r="B12" s="53" t="s">
        <v>2</v>
      </c>
      <c r="C12" s="52"/>
      <c r="D12" s="31">
        <v>20</v>
      </c>
      <c r="E12" s="32">
        <v>30</v>
      </c>
      <c r="F12" s="32">
        <v>40</v>
      </c>
      <c r="G12" s="33">
        <v>50</v>
      </c>
      <c r="H12" s="31">
        <v>20</v>
      </c>
      <c r="I12" s="32">
        <v>30</v>
      </c>
      <c r="J12" s="32">
        <v>40</v>
      </c>
      <c r="K12" s="33">
        <v>50</v>
      </c>
      <c r="L12" s="41">
        <v>20</v>
      </c>
      <c r="M12" s="42">
        <v>30</v>
      </c>
      <c r="N12" s="42">
        <v>40</v>
      </c>
      <c r="O12" s="43">
        <v>50</v>
      </c>
    </row>
    <row r="13" spans="1:18" ht="16.5" thickTop="1" thickBot="1">
      <c r="A13" s="61"/>
      <c r="B13" s="53" t="s">
        <v>3</v>
      </c>
      <c r="C13" s="52"/>
      <c r="D13" s="34">
        <v>9.1</v>
      </c>
      <c r="E13" s="35">
        <v>10.9</v>
      </c>
      <c r="F13" s="35">
        <v>12.6</v>
      </c>
      <c r="G13" s="36">
        <v>14.1</v>
      </c>
      <c r="H13" s="34">
        <v>11.7</v>
      </c>
      <c r="I13" s="37">
        <v>14.3</v>
      </c>
      <c r="J13" s="37">
        <v>16.600000000000001</v>
      </c>
      <c r="K13" s="36">
        <v>18.5</v>
      </c>
      <c r="L13" s="34">
        <v>14.8</v>
      </c>
      <c r="M13" s="37">
        <v>18.2</v>
      </c>
      <c r="N13" s="37">
        <v>21</v>
      </c>
      <c r="O13" s="36">
        <v>23.4</v>
      </c>
    </row>
    <row r="14" spans="1:18" ht="16.5" thickTop="1" thickBot="1">
      <c r="A14" s="61"/>
      <c r="B14" s="53" t="s">
        <v>4</v>
      </c>
      <c r="C14" s="52"/>
      <c r="D14" s="34">
        <v>20</v>
      </c>
      <c r="E14" s="35">
        <v>24</v>
      </c>
      <c r="F14" s="35">
        <v>27</v>
      </c>
      <c r="G14" s="36">
        <v>30</v>
      </c>
      <c r="H14" s="34">
        <v>21</v>
      </c>
      <c r="I14" s="35">
        <v>25</v>
      </c>
      <c r="J14" s="35">
        <v>29</v>
      </c>
      <c r="K14" s="36">
        <v>31</v>
      </c>
      <c r="L14" s="34">
        <v>22</v>
      </c>
      <c r="M14" s="35">
        <v>26</v>
      </c>
      <c r="N14" s="35">
        <v>30</v>
      </c>
      <c r="O14" s="36">
        <v>33</v>
      </c>
    </row>
    <row r="15" spans="1:18" ht="16.5" thickTop="1" thickBot="1">
      <c r="A15" s="62"/>
      <c r="B15" s="53" t="s">
        <v>13</v>
      </c>
      <c r="C15" s="52"/>
      <c r="D15" s="38">
        <f>(120+(D14*$R$11))*(D21)</f>
        <v>4092</v>
      </c>
      <c r="E15" s="39">
        <f>(120+(E14*$R$11))*(E21)</f>
        <v>5028.4800000000005</v>
      </c>
      <c r="F15" s="39">
        <f t="shared" ref="F15:K15" si="0">(120+(F14*$R$11))*(F21)</f>
        <v>5969.8799999999992</v>
      </c>
      <c r="G15" s="40">
        <f t="shared" si="0"/>
        <v>6940.7999999999993</v>
      </c>
      <c r="H15" s="38">
        <f t="shared" si="0"/>
        <v>4116.6000000000004</v>
      </c>
      <c r="I15" s="39">
        <f t="shared" si="0"/>
        <v>5058</v>
      </c>
      <c r="J15" s="39">
        <f t="shared" si="0"/>
        <v>6038.76</v>
      </c>
      <c r="K15" s="40">
        <f t="shared" si="0"/>
        <v>6980.16</v>
      </c>
      <c r="L15" s="38">
        <f>(120+(L14*$R$11))*(L21)</f>
        <v>4969.4399999999996</v>
      </c>
      <c r="M15" s="39">
        <f>(120+(M14*$R$11))*(M21)</f>
        <v>5935.44</v>
      </c>
      <c r="N15" s="39">
        <f>(120+(N14*$R$11))*(N21)</f>
        <v>6940.7999999999993</v>
      </c>
      <c r="O15" s="40">
        <f>(120+(O14*$R$11))*(O21)</f>
        <v>7941.24</v>
      </c>
    </row>
    <row r="16" spans="1:18" ht="15.75" thickTop="1">
      <c r="A16" s="54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1:17" ht="15.75" thickBo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7" ht="21" customHeight="1" thickTop="1" thickBot="1">
      <c r="A18" s="1" t="s">
        <v>8</v>
      </c>
      <c r="B18" s="2" t="s">
        <v>9</v>
      </c>
      <c r="C18" s="2" t="s">
        <v>10</v>
      </c>
      <c r="D18" s="10">
        <v>25.88</v>
      </c>
      <c r="E18" s="11">
        <v>38.31</v>
      </c>
      <c r="F18" s="11">
        <v>50.91</v>
      </c>
      <c r="G18" s="12">
        <v>63.47</v>
      </c>
      <c r="H18" s="10">
        <v>28.76</v>
      </c>
      <c r="I18" s="11">
        <v>42.75</v>
      </c>
      <c r="J18" s="11">
        <v>56.83</v>
      </c>
      <c r="K18" s="12">
        <v>70.62</v>
      </c>
      <c r="L18" s="10">
        <v>32.99</v>
      </c>
      <c r="M18" s="11">
        <v>49.08</v>
      </c>
      <c r="N18" s="11">
        <v>64.91</v>
      </c>
      <c r="O18" s="12">
        <v>80.489999999999995</v>
      </c>
    </row>
    <row r="19" spans="1:17" ht="21" customHeight="1" thickTop="1">
      <c r="A19" s="54" t="s">
        <v>12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7" ht="21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7" ht="16.5" thickTop="1" thickBot="1">
      <c r="A21" s="3" t="s">
        <v>15</v>
      </c>
      <c r="B21" s="51" t="s">
        <v>6</v>
      </c>
      <c r="C21" s="52"/>
      <c r="D21" s="28">
        <f>(INT(((D14*2)*$R$11)/6))*6</f>
        <v>30</v>
      </c>
      <c r="E21" s="29">
        <f t="shared" ref="E21:K21" si="1">(INT(((E14*2)*$R$11)/6))*6</f>
        <v>36</v>
      </c>
      <c r="F21" s="29">
        <f t="shared" si="1"/>
        <v>42</v>
      </c>
      <c r="G21" s="30">
        <f t="shared" si="1"/>
        <v>48</v>
      </c>
      <c r="H21" s="28">
        <f t="shared" si="1"/>
        <v>30</v>
      </c>
      <c r="I21" s="29">
        <f t="shared" si="1"/>
        <v>36</v>
      </c>
      <c r="J21" s="29">
        <f t="shared" si="1"/>
        <v>42</v>
      </c>
      <c r="K21" s="30">
        <f t="shared" si="1"/>
        <v>48</v>
      </c>
      <c r="L21" s="28">
        <f>(INT(((L14*2)*$R$11)/6))*6</f>
        <v>36</v>
      </c>
      <c r="M21" s="29">
        <f>(INT(((M14*2)*$R$11)/6))*6</f>
        <v>42</v>
      </c>
      <c r="N21" s="29">
        <f>(INT(((N14*2)*$R$11)/6))*6</f>
        <v>48</v>
      </c>
      <c r="O21" s="30">
        <f>(INT(((O14*2)*$R$11)/6))*6</f>
        <v>54</v>
      </c>
    </row>
    <row r="22" spans="1:17" ht="15" customHeight="1" thickTop="1">
      <c r="A22" s="13">
        <v>0.40625</v>
      </c>
      <c r="B22" s="48" t="s">
        <v>7</v>
      </c>
      <c r="C22" s="14">
        <v>12</v>
      </c>
      <c r="D22" s="15">
        <f>(P22*($D$13*1000))/$D$15</f>
        <v>21.682551319648095</v>
      </c>
      <c r="E22" s="16">
        <f>(P22*($E$13*1000))/$E$15</f>
        <v>21.134617220313096</v>
      </c>
      <c r="F22" s="16">
        <f>(P22*($F$13*1000))/$F$15</f>
        <v>20.578303081468977</v>
      </c>
      <c r="G22" s="17">
        <f>(P22*($G$13*1000))/$G$15</f>
        <v>19.806794605809131</v>
      </c>
      <c r="H22" s="15">
        <f>(P22*($H$13*1000))/$H$15</f>
        <v>27.710975076519457</v>
      </c>
      <c r="I22" s="16">
        <f>(P22*( $I$13*1000))/$I$15</f>
        <v>27.565243179122184</v>
      </c>
      <c r="J22" s="16">
        <f>(P22*($J$13*1000))/$J$15</f>
        <v>26.80185998450013</v>
      </c>
      <c r="K22" s="17">
        <f>(P22*($K$13*1000))/$K$15</f>
        <v>25.841098198322101</v>
      </c>
      <c r="L22" s="15">
        <f>(P22*($L$13*1000))/$L$15</f>
        <v>29.037477059789435</v>
      </c>
      <c r="M22" s="16">
        <f>(P22*($M$13*1000))/$M$15</f>
        <v>29.89668836682706</v>
      </c>
      <c r="N22" s="16">
        <f>(P22*($N$13*1000))/$N$15</f>
        <v>29.499481327800833</v>
      </c>
      <c r="O22" s="17">
        <f>(P22*($O$13*1000))/$O$15</f>
        <v>28.729770161838704</v>
      </c>
      <c r="P22">
        <v>9.75</v>
      </c>
      <c r="Q22" s="6"/>
    </row>
    <row r="23" spans="1:17">
      <c r="A23" s="18">
        <v>0.34375</v>
      </c>
      <c r="B23" s="49"/>
      <c r="C23" s="19">
        <v>14</v>
      </c>
      <c r="D23" s="20">
        <f t="shared" ref="D23:D27" si="2">(P23*($D$13*1000))/$D$15</f>
        <v>18.346774193548388</v>
      </c>
      <c r="E23" s="21">
        <f t="shared" ref="E23:E27" si="3">(P23*($E$13*1000))/$E$15</f>
        <v>17.883137647957234</v>
      </c>
      <c r="F23" s="21">
        <f t="shared" ref="F23:F27" si="4">(P23*($F$13*1000))/$F$15</f>
        <v>17.412410299704518</v>
      </c>
      <c r="G23" s="22">
        <f t="shared" ref="G23:G27" si="5">(P23*($G$13*1000))/$G$15</f>
        <v>16.759595435684648</v>
      </c>
      <c r="H23" s="20">
        <f t="shared" ref="H23:H27" si="6">(P23*($H$13*1000))/$H$15</f>
        <v>23.44774814167031</v>
      </c>
      <c r="I23" s="21">
        <f t="shared" ref="I23:I27" si="7">(P23*( $I$13*1000))/$I$15</f>
        <v>23.324436536180308</v>
      </c>
      <c r="J23" s="21">
        <f t="shared" ref="J23:J27" si="8">(P23*($J$13*1000))/$J$15</f>
        <v>22.678496909961648</v>
      </c>
      <c r="K23" s="22">
        <f t="shared" ref="K23:K26" si="9">(P23*($K$13*1000))/$K$15</f>
        <v>21.865544629349472</v>
      </c>
      <c r="L23" s="20">
        <f t="shared" ref="L23:L27" si="10">(P23*($L$13*1000))/$L$15</f>
        <v>24.570172896744907</v>
      </c>
      <c r="M23" s="21">
        <f t="shared" ref="M23:M26" si="11">(P23*($M$13*1000))/$M$15</f>
        <v>25.297197848853667</v>
      </c>
      <c r="N23" s="21">
        <f t="shared" ref="N23:N27" si="12">(P23*($N$13*1000))/$N$15</f>
        <v>24.961099585062243</v>
      </c>
      <c r="O23" s="22">
        <f t="shared" ref="O23:O26" si="13">(P23*($O$13*1000))/$O$15</f>
        <v>24.309805521555827</v>
      </c>
      <c r="P23">
        <v>8.25</v>
      </c>
    </row>
    <row r="24" spans="1:17">
      <c r="A24" s="18">
        <v>0.25</v>
      </c>
      <c r="B24" s="49"/>
      <c r="C24" s="19">
        <v>20</v>
      </c>
      <c r="D24" s="20">
        <f t="shared" si="2"/>
        <v>13.343108504398828</v>
      </c>
      <c r="E24" s="21">
        <f t="shared" si="3"/>
        <v>13.005918289423443</v>
      </c>
      <c r="F24" s="21">
        <f t="shared" si="4"/>
        <v>12.663571127057832</v>
      </c>
      <c r="G24" s="22">
        <f t="shared" si="5"/>
        <v>12.188796680497926</v>
      </c>
      <c r="H24" s="20">
        <f t="shared" si="6"/>
        <v>17.052907739396588</v>
      </c>
      <c r="I24" s="21">
        <f t="shared" si="7"/>
        <v>16.963226571767496</v>
      </c>
      <c r="J24" s="21">
        <f t="shared" si="8"/>
        <v>16.493452298153926</v>
      </c>
      <c r="K24" s="22">
        <f t="shared" si="9"/>
        <v>15.902214275890524</v>
      </c>
      <c r="L24" s="20">
        <f t="shared" si="10"/>
        <v>17.869216652178114</v>
      </c>
      <c r="M24" s="21">
        <f t="shared" si="11"/>
        <v>18.397962071893577</v>
      </c>
      <c r="N24" s="21">
        <f t="shared" si="12"/>
        <v>18.15352697095436</v>
      </c>
      <c r="O24" s="22">
        <f t="shared" si="13"/>
        <v>17.67985856113151</v>
      </c>
      <c r="P24">
        <v>6</v>
      </c>
    </row>
    <row r="25" spans="1:17">
      <c r="A25" s="18">
        <v>0.18055555555555555</v>
      </c>
      <c r="B25" s="49"/>
      <c r="C25" s="19">
        <v>28</v>
      </c>
      <c r="D25" s="20">
        <f t="shared" si="2"/>
        <v>9.6366153470185747</v>
      </c>
      <c r="E25" s="21">
        <f t="shared" si="3"/>
        <v>9.3930909539264338</v>
      </c>
      <c r="F25" s="21">
        <f t="shared" si="4"/>
        <v>9.1458421274799502</v>
      </c>
      <c r="G25" s="22">
        <f t="shared" si="5"/>
        <v>8.8029521092669452</v>
      </c>
      <c r="H25" s="20">
        <f t="shared" si="6"/>
        <v>12.315894184521207</v>
      </c>
      <c r="I25" s="21">
        <f t="shared" si="7"/>
        <v>12.251124950573349</v>
      </c>
      <c r="J25" s="21">
        <f t="shared" si="8"/>
        <v>11.911846140598403</v>
      </c>
      <c r="K25" s="22">
        <f t="shared" si="9"/>
        <v>11.484844186952735</v>
      </c>
      <c r="L25" s="20">
        <f t="shared" si="10"/>
        <v>12.905446086480572</v>
      </c>
      <c r="M25" s="21">
        <f t="shared" si="11"/>
        <v>13.287314841022742</v>
      </c>
      <c r="N25" s="21">
        <f t="shared" si="12"/>
        <v>13.110779737206087</v>
      </c>
      <c r="O25" s="22">
        <f t="shared" si="13"/>
        <v>12.768688517158532</v>
      </c>
      <c r="P25">
        <v>4.3333000000000004</v>
      </c>
    </row>
    <row r="26" spans="1:17">
      <c r="A26" s="18">
        <v>0.14583333333333334</v>
      </c>
      <c r="B26" s="49"/>
      <c r="C26" s="19">
        <v>34</v>
      </c>
      <c r="D26" s="20">
        <f t="shared" si="2"/>
        <v>7.7834799608993155</v>
      </c>
      <c r="E26" s="21">
        <f t="shared" si="3"/>
        <v>7.5867856688303412</v>
      </c>
      <c r="F26" s="21">
        <f t="shared" si="4"/>
        <v>7.3870831574504017</v>
      </c>
      <c r="G26" s="22">
        <f t="shared" si="5"/>
        <v>7.110131396957124</v>
      </c>
      <c r="H26" s="20">
        <f t="shared" si="6"/>
        <v>9.9475295146480089</v>
      </c>
      <c r="I26" s="21">
        <f t="shared" si="7"/>
        <v>9.8952155001977058</v>
      </c>
      <c r="J26" s="21">
        <f t="shared" si="8"/>
        <v>9.6211805072564562</v>
      </c>
      <c r="K26" s="22">
        <f t="shared" si="9"/>
        <v>9.2762916609361383</v>
      </c>
      <c r="L26" s="20">
        <f t="shared" si="10"/>
        <v>10.423709713770567</v>
      </c>
      <c r="M26" s="21">
        <f t="shared" si="11"/>
        <v>10.73214454193792</v>
      </c>
      <c r="N26" s="21">
        <f t="shared" si="12"/>
        <v>10.589557399723375</v>
      </c>
      <c r="O26" s="22">
        <f t="shared" si="13"/>
        <v>10.313250827326716</v>
      </c>
      <c r="P26">
        <v>3.5</v>
      </c>
    </row>
    <row r="27" spans="1:17" ht="15.75" thickBot="1">
      <c r="A27" s="23">
        <v>8.3333333333333329E-2</v>
      </c>
      <c r="B27" s="50"/>
      <c r="C27" s="24">
        <v>60</v>
      </c>
      <c r="D27" s="25">
        <f t="shared" si="2"/>
        <v>4.4477028347996086</v>
      </c>
      <c r="E27" s="26">
        <f t="shared" si="3"/>
        <v>4.335306096474481</v>
      </c>
      <c r="F27" s="26">
        <f t="shared" si="4"/>
        <v>4.2211903756859437</v>
      </c>
      <c r="G27" s="27">
        <f t="shared" si="5"/>
        <v>4.0629322268326424</v>
      </c>
      <c r="H27" s="25">
        <f t="shared" si="6"/>
        <v>5.6843025797988629</v>
      </c>
      <c r="I27" s="26">
        <f t="shared" si="7"/>
        <v>5.6544088572558326</v>
      </c>
      <c r="J27" s="26">
        <f t="shared" si="8"/>
        <v>5.4978174327179747</v>
      </c>
      <c r="K27" s="27">
        <f>(P27*($K$13*1000))/$K$15</f>
        <v>5.3007380919635079</v>
      </c>
      <c r="L27" s="25">
        <f t="shared" si="10"/>
        <v>5.9564055507260383</v>
      </c>
      <c r="M27" s="26">
        <f>(P27*($M$13*1000))/$M$15</f>
        <v>6.1326540239645251</v>
      </c>
      <c r="N27" s="26">
        <f t="shared" si="12"/>
        <v>6.0511756569847863</v>
      </c>
      <c r="O27" s="27">
        <f>(P27*($O$13*1000))/$O$15</f>
        <v>5.8932861870438371</v>
      </c>
      <c r="P27">
        <v>2</v>
      </c>
    </row>
    <row r="28" spans="1:17" ht="15.75" thickTop="1"/>
  </sheetData>
  <protectedRanges>
    <protectedRange sqref="R11" name="Rendimento Aspersor"/>
  </protectedRanges>
  <mergeCells count="16">
    <mergeCell ref="A1:O1"/>
    <mergeCell ref="B22:B27"/>
    <mergeCell ref="B21:C21"/>
    <mergeCell ref="D10:O10"/>
    <mergeCell ref="L11:O11"/>
    <mergeCell ref="H11:K11"/>
    <mergeCell ref="D11:G11"/>
    <mergeCell ref="A19:O20"/>
    <mergeCell ref="A16:O17"/>
    <mergeCell ref="B10:C10"/>
    <mergeCell ref="B11:C11"/>
    <mergeCell ref="B12:C12"/>
    <mergeCell ref="B13:C13"/>
    <mergeCell ref="B14:C14"/>
    <mergeCell ref="B15:C15"/>
    <mergeCell ref="A10:A15"/>
  </mergeCells>
  <pageMargins left="0.51181102362204722" right="0.51181102362204722" top="0.78740157480314965" bottom="0.78740157480314965" header="0.31496062992125984" footer="0.31496062992125984"/>
  <pageSetup paperSize="9" scale="62" orientation="landscape" verticalDpi="0" r:id="rId1"/>
  <colBreaks count="2" manualBreakCount="2">
    <brk id="15" max="29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R27"/>
  <sheetViews>
    <sheetView view="pageBreakPreview" zoomScale="60" zoomScaleNormal="75" workbookViewId="0">
      <selection activeCell="G17" sqref="G17"/>
    </sheetView>
  </sheetViews>
  <sheetFormatPr defaultRowHeight="15"/>
  <cols>
    <col min="1" max="1" width="49.28515625" customWidth="1"/>
    <col min="2" max="2" width="35.7109375" bestFit="1" customWidth="1"/>
    <col min="3" max="3" width="20.5703125" customWidth="1"/>
    <col min="16" max="16" width="9.140625" hidden="1" customWidth="1"/>
    <col min="17" max="17" width="0" hidden="1" customWidth="1"/>
    <col min="18" max="18" width="21.140625" hidden="1" customWidth="1"/>
  </cols>
  <sheetData>
    <row r="1" spans="1:18" ht="18.7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>
      <c r="A2" t="s">
        <v>19</v>
      </c>
    </row>
    <row r="3" spans="1:18">
      <c r="A3" t="s">
        <v>29</v>
      </c>
      <c r="B3" s="4" t="s">
        <v>28</v>
      </c>
      <c r="C3" t="s">
        <v>26</v>
      </c>
    </row>
    <row r="4" spans="1:18">
      <c r="A4" t="s">
        <v>30</v>
      </c>
      <c r="B4" s="4" t="s">
        <v>32</v>
      </c>
      <c r="C4" t="s">
        <v>26</v>
      </c>
    </row>
    <row r="5" spans="1:18">
      <c r="A5" t="s">
        <v>23</v>
      </c>
      <c r="B5">
        <v>125</v>
      </c>
      <c r="C5" t="s">
        <v>25</v>
      </c>
    </row>
    <row r="6" spans="1:18">
      <c r="A6" t="s">
        <v>24</v>
      </c>
      <c r="B6">
        <v>220</v>
      </c>
      <c r="C6" t="s">
        <v>25</v>
      </c>
    </row>
    <row r="7" spans="1:18">
      <c r="A7" t="s">
        <v>33</v>
      </c>
      <c r="B7" s="5">
        <f>L14/10000</f>
        <v>0.35522999999999999</v>
      </c>
      <c r="C7" t="s">
        <v>34</v>
      </c>
    </row>
    <row r="8" spans="1:18" ht="15.75" thickBot="1"/>
    <row r="9" spans="1:18" ht="15" customHeight="1" thickTop="1" thickBot="1">
      <c r="A9" s="60" t="s">
        <v>14</v>
      </c>
      <c r="B9" s="53" t="s">
        <v>0</v>
      </c>
      <c r="C9" s="52"/>
      <c r="D9" s="53" t="s">
        <v>20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R9" s="7" t="s">
        <v>35</v>
      </c>
    </row>
    <row r="10" spans="1:18" ht="16.5" thickTop="1" thickBot="1">
      <c r="A10" s="61"/>
      <c r="B10" s="53" t="s">
        <v>1</v>
      </c>
      <c r="C10" s="52"/>
      <c r="D10" s="53">
        <v>10</v>
      </c>
      <c r="E10" s="51"/>
      <c r="F10" s="51"/>
      <c r="G10" s="52"/>
      <c r="H10" s="53">
        <v>12</v>
      </c>
      <c r="I10" s="51"/>
      <c r="J10" s="51"/>
      <c r="K10" s="52"/>
      <c r="L10" s="53">
        <v>14</v>
      </c>
      <c r="M10" s="51"/>
      <c r="N10" s="51"/>
      <c r="O10" s="52"/>
      <c r="R10" s="9">
        <v>0.83</v>
      </c>
    </row>
    <row r="11" spans="1:18" ht="16.5" thickTop="1" thickBot="1">
      <c r="A11" s="61"/>
      <c r="B11" s="53" t="s">
        <v>2</v>
      </c>
      <c r="C11" s="52"/>
      <c r="D11" s="31">
        <v>20</v>
      </c>
      <c r="E11" s="32">
        <v>30</v>
      </c>
      <c r="F11" s="32">
        <v>40</v>
      </c>
      <c r="G11" s="33">
        <v>50</v>
      </c>
      <c r="H11" s="31">
        <v>20</v>
      </c>
      <c r="I11" s="32">
        <v>30</v>
      </c>
      <c r="J11" s="32">
        <v>40</v>
      </c>
      <c r="K11" s="33">
        <v>50</v>
      </c>
      <c r="L11" s="41">
        <v>20</v>
      </c>
      <c r="M11" s="42">
        <v>30</v>
      </c>
      <c r="N11" s="42">
        <v>40</v>
      </c>
      <c r="O11" s="43">
        <v>50</v>
      </c>
    </row>
    <row r="12" spans="1:18" ht="16.5" thickTop="1" thickBot="1">
      <c r="A12" s="61"/>
      <c r="B12" s="53" t="s">
        <v>3</v>
      </c>
      <c r="C12" s="52"/>
      <c r="D12" s="34">
        <v>6.4</v>
      </c>
      <c r="E12" s="35">
        <v>7.8</v>
      </c>
      <c r="F12" s="35">
        <v>9</v>
      </c>
      <c r="G12" s="36">
        <v>10.199999999999999</v>
      </c>
      <c r="H12" s="34">
        <v>8.9</v>
      </c>
      <c r="I12" s="37">
        <v>10.9</v>
      </c>
      <c r="J12" s="37">
        <v>12.6</v>
      </c>
      <c r="K12" s="36">
        <v>14.2</v>
      </c>
      <c r="L12" s="34">
        <v>11.8</v>
      </c>
      <c r="M12" s="37">
        <v>14.4</v>
      </c>
      <c r="N12" s="37">
        <v>16.7</v>
      </c>
      <c r="O12" s="36">
        <v>18.600000000000001</v>
      </c>
    </row>
    <row r="13" spans="1:18" ht="16.5" thickTop="1" thickBot="1">
      <c r="A13" s="61"/>
      <c r="B13" s="53" t="s">
        <v>4</v>
      </c>
      <c r="C13" s="52"/>
      <c r="D13" s="34">
        <v>19</v>
      </c>
      <c r="E13" s="35">
        <v>21</v>
      </c>
      <c r="F13" s="35">
        <v>22.5</v>
      </c>
      <c r="G13" s="36">
        <v>23.5</v>
      </c>
      <c r="H13" s="34">
        <v>21</v>
      </c>
      <c r="I13" s="35">
        <v>23.5</v>
      </c>
      <c r="J13" s="35">
        <v>26</v>
      </c>
      <c r="K13" s="36">
        <v>28</v>
      </c>
      <c r="L13" s="34">
        <v>22.5</v>
      </c>
      <c r="M13" s="35">
        <v>24</v>
      </c>
      <c r="N13" s="35">
        <v>27</v>
      </c>
      <c r="O13" s="36">
        <v>29</v>
      </c>
    </row>
    <row r="14" spans="1:18" ht="16.5" thickTop="1" thickBot="1">
      <c r="A14" s="62"/>
      <c r="B14" s="53" t="s">
        <v>13</v>
      </c>
      <c r="C14" s="52"/>
      <c r="D14" s="38">
        <f>(80+(D13*$R$10))*(D20)</f>
        <v>2873.1</v>
      </c>
      <c r="E14" s="39">
        <f t="shared" ref="E14:H14" si="0">(80+(E13*$R$10))*(E20)</f>
        <v>2922.9</v>
      </c>
      <c r="F14" s="39">
        <f t="shared" si="0"/>
        <v>3552.2999999999997</v>
      </c>
      <c r="G14" s="40">
        <f t="shared" si="0"/>
        <v>3582.18</v>
      </c>
      <c r="H14" s="38">
        <f t="shared" si="0"/>
        <v>2922.9</v>
      </c>
      <c r="I14" s="39">
        <f t="shared" ref="I14" si="1">(80+(I13*$R$10))*(I20)</f>
        <v>3582.18</v>
      </c>
      <c r="J14" s="39">
        <f t="shared" ref="J14" si="2">(80+(J13*$R$10))*(J20)</f>
        <v>4266.3599999999997</v>
      </c>
      <c r="K14" s="40">
        <f t="shared" ref="K14:L14" si="3">(80+(K13*$R$10))*(K20)</f>
        <v>4336.08</v>
      </c>
      <c r="L14" s="38">
        <f t="shared" si="3"/>
        <v>3552.2999999999997</v>
      </c>
      <c r="M14" s="39">
        <f t="shared" ref="M14" si="4">(80+(M13*$R$10))*(M20)</f>
        <v>3597.12</v>
      </c>
      <c r="N14" s="39">
        <f t="shared" ref="N14" si="5">(80+(N13*$R$10))*(N20)</f>
        <v>4301.22</v>
      </c>
      <c r="O14" s="40">
        <f t="shared" ref="O14" si="6">(80+(O13*$R$10))*(O20)</f>
        <v>4995.3599999999997</v>
      </c>
    </row>
    <row r="15" spans="1:18" ht="15.75" thickTop="1">
      <c r="A15" s="54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</row>
    <row r="16" spans="1:18" ht="15.75" thickBo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6" ht="21" customHeight="1" thickTop="1" thickBot="1">
      <c r="A17" s="1" t="s">
        <v>8</v>
      </c>
      <c r="B17" s="2" t="s">
        <v>9</v>
      </c>
      <c r="C17" s="2" t="s">
        <v>21</v>
      </c>
      <c r="D17" s="44">
        <v>22.7</v>
      </c>
      <c r="E17" s="11">
        <v>33.94</v>
      </c>
      <c r="F17" s="11">
        <v>45.19</v>
      </c>
      <c r="G17" s="12">
        <v>56.52</v>
      </c>
      <c r="H17" s="10">
        <v>24.12</v>
      </c>
      <c r="I17" s="11">
        <v>36.04</v>
      </c>
      <c r="J17" s="11">
        <v>47.94</v>
      </c>
      <c r="K17" s="12">
        <v>59.91</v>
      </c>
      <c r="L17" s="10">
        <v>26.26</v>
      </c>
      <c r="M17" s="45">
        <v>39.1</v>
      </c>
      <c r="N17" s="45">
        <v>52</v>
      </c>
      <c r="O17" s="46">
        <v>64.7</v>
      </c>
    </row>
    <row r="18" spans="1:16" ht="21" customHeight="1" thickTop="1">
      <c r="A18" s="54" t="s">
        <v>12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6" ht="21" customHeight="1" thickBo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6" ht="16.5" thickTop="1" thickBot="1">
      <c r="A20" s="3" t="s">
        <v>22</v>
      </c>
      <c r="B20" s="51" t="s">
        <v>6</v>
      </c>
      <c r="C20" s="52"/>
      <c r="D20" s="28">
        <f>(INT(((D13*2)*$R$10)/6))*6</f>
        <v>30</v>
      </c>
      <c r="E20" s="29">
        <f>(INT(((E13*2)*$R$10)/6))*6</f>
        <v>30</v>
      </c>
      <c r="F20" s="29">
        <f>(INT(((F13*2)*$R$10)/6))*6</f>
        <v>36</v>
      </c>
      <c r="G20" s="30">
        <f>(INT(((G13*2)*$R$10)/6))*6</f>
        <v>36</v>
      </c>
      <c r="H20" s="28">
        <f t="shared" ref="H20:O20" si="7">(INT(((H13*2)*$R$10)/6))*6</f>
        <v>30</v>
      </c>
      <c r="I20" s="29">
        <f t="shared" si="7"/>
        <v>36</v>
      </c>
      <c r="J20" s="29">
        <f t="shared" si="7"/>
        <v>42</v>
      </c>
      <c r="K20" s="30">
        <f t="shared" si="7"/>
        <v>42</v>
      </c>
      <c r="L20" s="28">
        <f t="shared" si="7"/>
        <v>36</v>
      </c>
      <c r="M20" s="29">
        <f t="shared" si="7"/>
        <v>36</v>
      </c>
      <c r="N20" s="29">
        <f>(INT(((N13*2)*$R$10)/6))*6</f>
        <v>42</v>
      </c>
      <c r="O20" s="30">
        <f t="shared" si="7"/>
        <v>48</v>
      </c>
    </row>
    <row r="21" spans="1:16" ht="15" customHeight="1" thickTop="1">
      <c r="A21" s="13">
        <v>0.375</v>
      </c>
      <c r="B21" s="48" t="s">
        <v>7</v>
      </c>
      <c r="C21" s="14">
        <v>9</v>
      </c>
      <c r="D21" s="15">
        <f>($P$21*(D12*1000))/D14</f>
        <v>20.048031742716926</v>
      </c>
      <c r="E21" s="16">
        <f t="shared" ref="E21:O21" si="8">($P$21*(E12*1000))/E14</f>
        <v>24.017243148927435</v>
      </c>
      <c r="F21" s="16">
        <f t="shared" si="8"/>
        <v>22.802128198631873</v>
      </c>
      <c r="G21" s="17">
        <f t="shared" si="8"/>
        <v>25.626852921963721</v>
      </c>
      <c r="H21" s="15">
        <f t="shared" si="8"/>
        <v>27.404290259673612</v>
      </c>
      <c r="I21" s="16">
        <f t="shared" si="8"/>
        <v>27.385558514647506</v>
      </c>
      <c r="J21" s="16">
        <f t="shared" si="8"/>
        <v>26.580035440047254</v>
      </c>
      <c r="K21" s="17">
        <f t="shared" si="8"/>
        <v>29.473625947860739</v>
      </c>
      <c r="L21" s="15">
        <f t="shared" si="8"/>
        <v>29.896123638206234</v>
      </c>
      <c r="M21" s="16">
        <f t="shared" si="8"/>
        <v>36.028823058446761</v>
      </c>
      <c r="N21" s="16">
        <f t="shared" si="8"/>
        <v>34.943574148729894</v>
      </c>
      <c r="O21" s="17">
        <f t="shared" si="8"/>
        <v>33.511098299221679</v>
      </c>
      <c r="P21">
        <v>9</v>
      </c>
    </row>
    <row r="22" spans="1:16">
      <c r="A22" s="18">
        <v>0.3125</v>
      </c>
      <c r="B22" s="49"/>
      <c r="C22" s="19">
        <v>10</v>
      </c>
      <c r="D22" s="20">
        <f>($P$22*(D12*1000))/D14</f>
        <v>16.706693118930772</v>
      </c>
      <c r="E22" s="21">
        <f t="shared" ref="E22:O22" si="9">($P$22*(E12*1000))/E14</f>
        <v>20.014369290772862</v>
      </c>
      <c r="F22" s="21">
        <f t="shared" si="9"/>
        <v>19.001773498859894</v>
      </c>
      <c r="G22" s="22">
        <f t="shared" si="9"/>
        <v>21.355710768303101</v>
      </c>
      <c r="H22" s="20">
        <f t="shared" si="9"/>
        <v>22.836908549728008</v>
      </c>
      <c r="I22" s="21">
        <f t="shared" si="9"/>
        <v>22.821298762206254</v>
      </c>
      <c r="J22" s="21">
        <f t="shared" si="9"/>
        <v>22.150029533372713</v>
      </c>
      <c r="K22" s="22">
        <f t="shared" si="9"/>
        <v>24.561354956550616</v>
      </c>
      <c r="L22" s="20">
        <f t="shared" si="9"/>
        <v>24.913436365171862</v>
      </c>
      <c r="M22" s="21">
        <f t="shared" si="9"/>
        <v>30.024019215372299</v>
      </c>
      <c r="N22" s="21">
        <f t="shared" si="9"/>
        <v>29.119645123941577</v>
      </c>
      <c r="O22" s="22">
        <f t="shared" si="9"/>
        <v>27.925915249351402</v>
      </c>
      <c r="P22">
        <v>7.5</v>
      </c>
    </row>
    <row r="23" spans="1:16">
      <c r="A23" s="18">
        <v>0.25</v>
      </c>
      <c r="B23" s="49"/>
      <c r="C23" s="19">
        <v>13</v>
      </c>
      <c r="D23" s="20">
        <f>($P$23*(D12*1000))/D14</f>
        <v>13.365354495144619</v>
      </c>
      <c r="E23" s="21">
        <f t="shared" ref="E23:O23" si="10">($P$23*(E12*1000))/E14</f>
        <v>16.01149543261829</v>
      </c>
      <c r="F23" s="21">
        <f t="shared" si="10"/>
        <v>15.201418799087916</v>
      </c>
      <c r="G23" s="22">
        <f t="shared" si="10"/>
        <v>17.084568614642482</v>
      </c>
      <c r="H23" s="20">
        <f t="shared" si="10"/>
        <v>18.269526839782408</v>
      </c>
      <c r="I23" s="21">
        <f t="shared" si="10"/>
        <v>18.257039009765005</v>
      </c>
      <c r="J23" s="21">
        <f t="shared" si="10"/>
        <v>17.720023626698172</v>
      </c>
      <c r="K23" s="22">
        <f t="shared" si="10"/>
        <v>19.649083965240493</v>
      </c>
      <c r="L23" s="20">
        <f t="shared" si="10"/>
        <v>19.930749092137489</v>
      </c>
      <c r="M23" s="21">
        <f t="shared" si="10"/>
        <v>24.01921537229784</v>
      </c>
      <c r="N23" s="21">
        <f t="shared" si="10"/>
        <v>23.29571609915326</v>
      </c>
      <c r="O23" s="22">
        <f t="shared" si="10"/>
        <v>22.340732199481121</v>
      </c>
      <c r="P23">
        <v>6</v>
      </c>
    </row>
    <row r="24" spans="1:16">
      <c r="A24" s="18">
        <v>0.1875</v>
      </c>
      <c r="B24" s="49"/>
      <c r="C24" s="19">
        <v>18</v>
      </c>
      <c r="D24" s="20">
        <f>($P$24*(D12*1000))/D14</f>
        <v>10.024015871358463</v>
      </c>
      <c r="E24" s="21">
        <f t="shared" ref="E24:O24" si="11">($P$24*(E12*1000))/E14</f>
        <v>12.008621574463717</v>
      </c>
      <c r="F24" s="21">
        <f t="shared" si="11"/>
        <v>11.401064099315937</v>
      </c>
      <c r="G24" s="22">
        <f t="shared" si="11"/>
        <v>12.81342646098186</v>
      </c>
      <c r="H24" s="20">
        <f t="shared" si="11"/>
        <v>13.702145129836806</v>
      </c>
      <c r="I24" s="21">
        <f t="shared" si="11"/>
        <v>13.692779257323753</v>
      </c>
      <c r="J24" s="21">
        <f t="shared" si="11"/>
        <v>13.290017720023627</v>
      </c>
      <c r="K24" s="22">
        <f t="shared" si="11"/>
        <v>14.73681297393037</v>
      </c>
      <c r="L24" s="20">
        <f t="shared" si="11"/>
        <v>14.948061819103117</v>
      </c>
      <c r="M24" s="21">
        <f t="shared" si="11"/>
        <v>18.014411529223381</v>
      </c>
      <c r="N24" s="21">
        <f t="shared" si="11"/>
        <v>17.471787074364947</v>
      </c>
      <c r="O24" s="22">
        <f t="shared" si="11"/>
        <v>16.75554914961084</v>
      </c>
      <c r="P24">
        <v>4.5</v>
      </c>
    </row>
    <row r="25" spans="1:16">
      <c r="A25" s="18">
        <v>0.14583333333333334</v>
      </c>
      <c r="B25" s="49"/>
      <c r="C25" s="19">
        <v>22</v>
      </c>
      <c r="D25" s="20">
        <f>($P$25*(D12*1000))/D14</f>
        <v>7.7964567888343606</v>
      </c>
      <c r="E25" s="21">
        <f t="shared" ref="E25:O25" si="12">($P$25*(E12*1000))/E14</f>
        <v>9.340039002360669</v>
      </c>
      <c r="F25" s="21">
        <f t="shared" si="12"/>
        <v>8.8674942994679515</v>
      </c>
      <c r="G25" s="22">
        <f t="shared" si="12"/>
        <v>9.965998358541448</v>
      </c>
      <c r="H25" s="20">
        <f t="shared" si="12"/>
        <v>10.657223989873071</v>
      </c>
      <c r="I25" s="21">
        <f t="shared" si="12"/>
        <v>10.64993942236292</v>
      </c>
      <c r="J25" s="21">
        <f t="shared" si="12"/>
        <v>10.336680448907266</v>
      </c>
      <c r="K25" s="22">
        <f t="shared" si="12"/>
        <v>11.461965646390288</v>
      </c>
      <c r="L25" s="20">
        <f t="shared" si="12"/>
        <v>11.626270303746869</v>
      </c>
      <c r="M25" s="21">
        <f t="shared" si="12"/>
        <v>14.01120896717374</v>
      </c>
      <c r="N25" s="21">
        <f t="shared" si="12"/>
        <v>13.589167724506069</v>
      </c>
      <c r="O25" s="22">
        <f t="shared" si="12"/>
        <v>13.032093783030653</v>
      </c>
      <c r="P25">
        <v>3.5</v>
      </c>
    </row>
    <row r="26" spans="1:16" ht="15.75" thickBot="1">
      <c r="A26" s="23">
        <v>4.8611111111111112E-2</v>
      </c>
      <c r="B26" s="50"/>
      <c r="C26" s="24">
        <v>68</v>
      </c>
      <c r="D26" s="25">
        <f>($P$26*(D12*1000))/D14</f>
        <v>2.5988040792175697</v>
      </c>
      <c r="E26" s="26">
        <f t="shared" ref="E26:N26" si="13">($P$26*(E12*1000))/E14</f>
        <v>3.1133285435697422</v>
      </c>
      <c r="F26" s="26">
        <f t="shared" si="13"/>
        <v>2.9558145426906517</v>
      </c>
      <c r="G26" s="27">
        <f t="shared" si="13"/>
        <v>3.3219804699931332</v>
      </c>
      <c r="H26" s="25">
        <f t="shared" si="13"/>
        <v>3.5523876971500905</v>
      </c>
      <c r="I26" s="26">
        <f t="shared" si="13"/>
        <v>3.5499595218554068</v>
      </c>
      <c r="J26" s="26">
        <f t="shared" si="13"/>
        <v>3.4455404607206148</v>
      </c>
      <c r="K26" s="27">
        <f t="shared" si="13"/>
        <v>3.8206333831479125</v>
      </c>
      <c r="L26" s="25">
        <f t="shared" si="13"/>
        <v>3.8754012893055205</v>
      </c>
      <c r="M26" s="26">
        <f t="shared" si="13"/>
        <v>4.6703763010408323</v>
      </c>
      <c r="N26" s="26">
        <f t="shared" si="13"/>
        <v>4.5296966907063574</v>
      </c>
      <c r="O26" s="27">
        <f>($P$26*(O12*1000))/O14</f>
        <v>4.344006437974441</v>
      </c>
      <c r="P26">
        <v>1.16666</v>
      </c>
    </row>
    <row r="27" spans="1:16" ht="15.75" thickTop="1"/>
  </sheetData>
  <protectedRanges>
    <protectedRange sqref="R10" name="Rendimento Aspersor"/>
  </protectedRanges>
  <mergeCells count="16">
    <mergeCell ref="A1:O1"/>
    <mergeCell ref="B14:C14"/>
    <mergeCell ref="A15:O16"/>
    <mergeCell ref="A18:O19"/>
    <mergeCell ref="B20:C20"/>
    <mergeCell ref="B21:B26"/>
    <mergeCell ref="A9:A14"/>
    <mergeCell ref="B9:C9"/>
    <mergeCell ref="D9:O9"/>
    <mergeCell ref="B10:C10"/>
    <mergeCell ref="D10:G10"/>
    <mergeCell ref="H10:K10"/>
    <mergeCell ref="L10:O10"/>
    <mergeCell ref="B11:C11"/>
    <mergeCell ref="B12:C12"/>
    <mergeCell ref="B13:C13"/>
  </mergeCells>
  <pageMargins left="0.51181102362204722" right="0.51181102362204722" top="0.78740157480314965" bottom="0.78740157480314965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Irrigat 120</vt:lpstr>
      <vt:lpstr>Irrigat 80</vt:lpstr>
      <vt:lpstr>'Irrigat 120'!Area_de_impressao</vt:lpstr>
      <vt:lpstr>'Irrigat 80'!Area_de_impressao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2013-09-09T17:52:14Z</cp:lastPrinted>
  <dcterms:created xsi:type="dcterms:W3CDTF">2013-09-02T16:42:41Z</dcterms:created>
  <dcterms:modified xsi:type="dcterms:W3CDTF">2015-05-08T13:04:58Z</dcterms:modified>
</cp:coreProperties>
</file>